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<sst xmlns="http://schemas.openxmlformats.org/spreadsheetml/2006/main" count="170" uniqueCount="165">
  <si>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</si>
  <si>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</si>
  <si>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</si>
  <si>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</si>
  <si>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</si>
  <si>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</si>
  <si>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</si>
  <si>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</si>
  <si>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</si>
  <si>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</si>
  <si>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</si>
  <si>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</si>
  <si>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</si>
  <si>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</si>
  <si>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</si>
  <si>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</si>
  <si>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</si>
  <si>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</si>
  <si>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</si>
  <si>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</si>
  <si>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</si>
  <si>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</si>
  <si>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</si>
  <si>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</si>
  <si>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</si>
  <si>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</si>
  <si>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</si>
  <si>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</si>
  <si>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</si>
  <si>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</si>
  <si>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</si>
  <si>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</si>
  <si>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</si>
  <si>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</si>
  <si>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</si>
  <si>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</si>
  <si>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</si>
  <si>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</si>
  <si>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</si>
  <si>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</si>
  <si>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</si>
  <si>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</si>
  <si>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</si>
  <si>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</si>
  <si>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</si>
  <si>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</si>
  <si>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</si>
  <si>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</si>
  <si>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</si>
  <si>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</si>
  <si>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</si>
  <si>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</si>
  <si>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</si>
  <si>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</si>
  <si>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</si>
  <si>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</si>
  <si>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</si>
  <si>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</si>
  <si>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</si>
  <si>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</si>
  <si>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</si>
  <si>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</si>
  <si>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</si>
  <si>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</si>
  <si>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</si>
  <si>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</si>
  <si>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</si>
  <si>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</si>
  <si>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</si>
  <si>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</si>
  <si>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</si>
  <si>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</si>
  <si>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</si>
  <si>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</si>
  <si>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</si>
  <si>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</si>
  <si>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</si>
  <si>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</si>
  <si>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</si>
  <si>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</si>
  <si>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</si>
  <si>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</si>
  <si>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</si>
  <si>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</si>
  <si>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</si>
  <si>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</si>
  <si>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</si>
  <si>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</si>
  <si>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</si>
  <si>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</si>
  <si>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</si>
  <si>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</si>
  <si>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</si>
  <si>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</si>
  <si>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</si>
  <si>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</si>
  <si>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</si>
  <si>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</si>
  <si>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</si>
  <si>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</si>
  <si>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</si>
  <si>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</si>
  <si>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</si>
  <si>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</si>
  <si>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</si>
  <si>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</si>
  <si>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</si>
  <si>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</si>
  <si>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</si>
  <si>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</si>
  <si>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</si>
  <si>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</si>
  <si>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</si>
  <si>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</si>
  <si>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</si>
  <si>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</si>
  <si>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</si>
  <si>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</si>
  <si>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</si>
  <si>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</si>
  <si>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Судебная система</t>
  </si>
  <si>
    <t>0105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</si>
  <si>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</si>
  <si>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</si>
  <si>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</si>
  <si>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</si>
  <si>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</si>
  <si>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</si>
  <si>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 xml:space="preserve"> </t>
  </si>
  <si>
    <t>0703</t>
  </si>
  <si>
    <t>Дополнительное образование детей</t>
  </si>
  <si>
    <t xml:space="preserve">Молодежная политика </t>
  </si>
  <si>
    <t>46</t>
  </si>
  <si>
    <t>0310</t>
  </si>
  <si>
    <t>Сумма на 2023 год</t>
  </si>
  <si>
    <t>Жилищное хозяйство</t>
  </si>
  <si>
    <t>Благоустройство</t>
  </si>
  <si>
    <t>0501</t>
  </si>
  <si>
    <t>0503</t>
  </si>
  <si>
    <t>Охрана объектов растительного и животного мира и среды их обитания</t>
  </si>
  <si>
    <t>0603</t>
  </si>
  <si>
    <t>1102</t>
  </si>
  <si>
    <t>Массовый спорт</t>
  </si>
  <si>
    <t>Связь и информатика</t>
  </si>
  <si>
    <t>0410</t>
  </si>
  <si>
    <t>43</t>
  </si>
  <si>
    <t>44</t>
  </si>
  <si>
    <t>45</t>
  </si>
  <si>
    <t>47</t>
  </si>
  <si>
    <t>48</t>
  </si>
  <si>
    <t>49</t>
  </si>
  <si>
    <t>к  Решению Пировского окружного Совета депутатов "О бюджете Пировского муниципального округа на 2022 год и на плановый период 2023 - 2024 годов"</t>
  </si>
  <si>
    <t>Сумма на  2022 год</t>
  </si>
  <si>
    <t>Сумма на 2024 год</t>
  </si>
  <si>
    <t>Приложение 3</t>
  </si>
  <si>
    <t>Распределение бюджетных ассигнований по разделам и 
подразделам бюджетной классификации расходов бюджетов Российской Федерации 
на 2022 год и плановый период 2023-2024 годов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</si>
  <si>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</si>
  <si>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</si>
  <si>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50</t>
  </si>
  <si>
    <t>51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</si>
  <si>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</si>
  <si>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</si>
  <si>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</si>
  <si>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</si>
  <si>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    от 25.03.2022      № 20-215р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</si>
</sst>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4" fontId="19" fillId="0" borderId="10" xfId="0" applyNumberFormat="1" applyFont="1" applyBorder="1" applyAlignment="1">
      <alignment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80" zoomScaleNormal="80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28" t="s">
        <v>154</v>
      </c>
      <c r="E1" s="28"/>
      <c r="F1" s="28"/>
    </row>
    <row r="2" spans="1:6" ht="63.75" customHeight="1">
      <c r="A2" s="2"/>
      <c r="C2" s="1"/>
      <c r="D2" s="29" t="s">
        <v>151</v>
      </c>
      <c r="E2" s="29"/>
      <c r="F2" s="29"/>
    </row>
    <row r="3" spans="4:6" ht="15.75">
      <c r="D3" s="30" t="s">
        <v>164</v>
      </c>
      <c r="E3" s="30"/>
      <c r="F3" s="30"/>
    </row>
    <row r="4" spans="4:6" ht="15.75">
      <c r="D4" s="20"/>
      <c r="E4" s="20"/>
      <c r="F4" s="20"/>
    </row>
    <row r="5" spans="1:6" ht="56.25" customHeight="1">
      <c r="A5" s="25" t="s">
        <v>155</v>
      </c>
      <c r="B5" s="25"/>
      <c r="C5" s="25"/>
      <c r="D5" s="25"/>
      <c r="E5" s="25"/>
      <c r="F5" s="25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66</v>
      </c>
    </row>
    <row r="8" spans="1:6" ht="31.5">
      <c r="A8" s="8" t="s">
        <v>67</v>
      </c>
      <c r="B8" s="8" t="s">
        <v>68</v>
      </c>
      <c r="C8" s="9" t="s">
        <v>82</v>
      </c>
      <c r="D8" s="10" t="s">
        <v>152</v>
      </c>
      <c r="E8" s="10" t="s">
        <v>134</v>
      </c>
      <c r="F8" s="10" t="s">
        <v>153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70</v>
      </c>
      <c r="C10" s="19" t="s">
        <v>2</v>
      </c>
      <c r="D10" s="21">
        <f>D11+D12+D13+D15+D16+D17+D14</f>
        <v>89864.78</v>
      </c>
      <c r="E10" s="21">
        <f>E11+E12+E13+E15+E16+E17+E14</f>
        <v>74821.38</v>
      </c>
      <c r="F10" s="21">
        <f>F11+F12+F13+F15+F16+F17+F14</f>
        <v>68879.33</v>
      </c>
    </row>
    <row r="11" spans="1:7" ht="63">
      <c r="A11" s="13" t="s">
        <v>1</v>
      </c>
      <c r="B11" s="14" t="s">
        <v>71</v>
      </c>
      <c r="C11" s="19" t="s">
        <v>4</v>
      </c>
      <c r="D11" s="21">
        <v>2443.28</v>
      </c>
      <c r="E11" s="21">
        <v>2721.08</v>
      </c>
      <c r="F11" s="21">
        <v>2721.08</v>
      </c>
      <c r="G11" s="24"/>
    </row>
    <row r="12" spans="1:10" ht="79.5" customHeight="1">
      <c r="A12" s="13" t="s">
        <v>3</v>
      </c>
      <c r="B12" s="14" t="s">
        <v>5</v>
      </c>
      <c r="C12" s="19" t="s">
        <v>7</v>
      </c>
      <c r="D12" s="21">
        <v>2535.28</v>
      </c>
      <c r="E12" s="21">
        <v>2230</v>
      </c>
      <c r="F12" s="21">
        <v>2230</v>
      </c>
      <c r="J12" t="s">
        <v>128</v>
      </c>
    </row>
    <row r="13" spans="1:6" ht="103.5" customHeight="1">
      <c r="A13" s="11" t="s">
        <v>6</v>
      </c>
      <c r="B13" s="14" t="s">
        <v>8</v>
      </c>
      <c r="C13" s="19" t="s">
        <v>10</v>
      </c>
      <c r="D13" s="21">
        <f>71293.17+1942.98</f>
        <v>73236.15</v>
      </c>
      <c r="E13" s="21">
        <f>57602.34-1357.89</f>
        <v>56244.45</v>
      </c>
      <c r="F13" s="21">
        <f>51498.72-1430.89</f>
        <v>50067.83</v>
      </c>
    </row>
    <row r="14" spans="1:6" ht="24" customHeight="1">
      <c r="A14" s="11" t="s">
        <v>9</v>
      </c>
      <c r="B14" s="14" t="s">
        <v>120</v>
      </c>
      <c r="C14" s="19" t="s">
        <v>121</v>
      </c>
      <c r="D14" s="21">
        <f>59.8-7.2</f>
        <v>52.599999999999994</v>
      </c>
      <c r="E14" s="21">
        <v>2.1</v>
      </c>
      <c r="F14" s="21">
        <v>0</v>
      </c>
    </row>
    <row r="15" spans="1:6" ht="78.75">
      <c r="A15" s="13" t="s">
        <v>83</v>
      </c>
      <c r="B15" s="14" t="s">
        <v>11</v>
      </c>
      <c r="C15" s="19" t="s">
        <v>12</v>
      </c>
      <c r="D15" s="21">
        <v>9479.29</v>
      </c>
      <c r="E15" s="21">
        <v>8461.6</v>
      </c>
      <c r="F15" s="21">
        <v>8934.7</v>
      </c>
    </row>
    <row r="16" spans="1:6" ht="15.75">
      <c r="A16" s="13" t="s">
        <v>84</v>
      </c>
      <c r="B16" s="14" t="s">
        <v>13</v>
      </c>
      <c r="C16" s="19" t="s">
        <v>14</v>
      </c>
      <c r="D16" s="21">
        <f>500-60</f>
        <v>440</v>
      </c>
      <c r="E16" s="21">
        <v>500</v>
      </c>
      <c r="F16" s="21">
        <v>500</v>
      </c>
    </row>
    <row r="17" spans="1:6" ht="15.75" customHeight="1">
      <c r="A17" s="11" t="s">
        <v>85</v>
      </c>
      <c r="B17" s="14" t="s">
        <v>15</v>
      </c>
      <c r="C17" s="19" t="s">
        <v>16</v>
      </c>
      <c r="D17" s="21">
        <f>1439+2217.89+8.02-2004.33+25-7.4</f>
        <v>1678.1799999999998</v>
      </c>
      <c r="E17" s="21">
        <f>1439+3223.65-0.5</f>
        <v>4662.15</v>
      </c>
      <c r="F17" s="21">
        <f>1439+2985.32+1.4</f>
        <v>4425.719999999999</v>
      </c>
    </row>
    <row r="18" spans="1:6" ht="15.75">
      <c r="A18" s="13" t="s">
        <v>86</v>
      </c>
      <c r="B18" s="14" t="s">
        <v>72</v>
      </c>
      <c r="C18" s="19" t="s">
        <v>17</v>
      </c>
      <c r="D18" s="21">
        <f>D19</f>
        <v>501.2</v>
      </c>
      <c r="E18" s="21">
        <f>E19</f>
        <v>516.8000000000001</v>
      </c>
      <c r="F18" s="21">
        <f>F19</f>
        <v>533.6</v>
      </c>
    </row>
    <row r="19" spans="1:6" ht="31.5">
      <c r="A19" s="13" t="s">
        <v>87</v>
      </c>
      <c r="B19" s="14" t="s">
        <v>18</v>
      </c>
      <c r="C19" s="19" t="s">
        <v>19</v>
      </c>
      <c r="D19" s="21">
        <f>436.4+64.8</f>
        <v>501.2</v>
      </c>
      <c r="E19" s="21">
        <f>455.1+61.7</f>
        <v>516.8000000000001</v>
      </c>
      <c r="F19" s="21">
        <v>533.6</v>
      </c>
    </row>
    <row r="20" spans="1:6" ht="46.5" customHeight="1">
      <c r="A20" s="11" t="s">
        <v>88</v>
      </c>
      <c r="B20" s="14" t="s">
        <v>73</v>
      </c>
      <c r="C20" s="19" t="s">
        <v>20</v>
      </c>
      <c r="D20" s="21">
        <f>D21+D23+D22</f>
        <v>7751.51</v>
      </c>
      <c r="E20" s="21">
        <f>E21+E23+E22</f>
        <v>7169.83</v>
      </c>
      <c r="F20" s="21">
        <f>F21+F23+F22</f>
        <v>7169.83</v>
      </c>
    </row>
    <row r="21" spans="1:6" ht="15.75">
      <c r="A21" s="13" t="s">
        <v>89</v>
      </c>
      <c r="B21" s="14" t="s">
        <v>157</v>
      </c>
      <c r="C21" s="19" t="s">
        <v>21</v>
      </c>
      <c r="D21" s="21">
        <v>5742.25</v>
      </c>
      <c r="E21" s="21">
        <v>5190.12</v>
      </c>
      <c r="F21" s="21">
        <v>5190.12</v>
      </c>
    </row>
    <row r="22" spans="1:6" ht="63">
      <c r="A22" s="13" t="s">
        <v>90</v>
      </c>
      <c r="B22" s="14" t="s">
        <v>156</v>
      </c>
      <c r="C22" s="19" t="s">
        <v>133</v>
      </c>
      <c r="D22" s="21">
        <v>1989.26</v>
      </c>
      <c r="E22" s="21">
        <f>1389.61+570.1</f>
        <v>1959.71</v>
      </c>
      <c r="F22" s="21">
        <f>1389.61+570.1</f>
        <v>1959.71</v>
      </c>
    </row>
    <row r="23" spans="1:6" ht="47.25">
      <c r="A23" s="13" t="s">
        <v>91</v>
      </c>
      <c r="B23" s="14" t="s">
        <v>126</v>
      </c>
      <c r="C23" s="19" t="s">
        <v>127</v>
      </c>
      <c r="D23" s="21">
        <v>20</v>
      </c>
      <c r="E23" s="21">
        <v>20</v>
      </c>
      <c r="F23" s="21">
        <v>20</v>
      </c>
    </row>
    <row r="24" spans="1:6" ht="15.75">
      <c r="A24" s="13" t="s">
        <v>92</v>
      </c>
      <c r="B24" s="14" t="s">
        <v>74</v>
      </c>
      <c r="C24" s="19" t="s">
        <v>22</v>
      </c>
      <c r="D24" s="21">
        <f>D25+D26+D27+D29+D28</f>
        <v>21877.200000000004</v>
      </c>
      <c r="E24" s="21">
        <f>E25+E26+E27+E29+E28</f>
        <v>17395.140000000003</v>
      </c>
      <c r="F24" s="21">
        <f>F25+F26+F27+F29+F28</f>
        <v>17468.140000000003</v>
      </c>
    </row>
    <row r="25" spans="1:6" ht="15.75">
      <c r="A25" s="11" t="s">
        <v>93</v>
      </c>
      <c r="B25" s="14" t="s">
        <v>23</v>
      </c>
      <c r="C25" s="19" t="s">
        <v>24</v>
      </c>
      <c r="D25" s="21">
        <v>2978.7</v>
      </c>
      <c r="E25" s="21">
        <v>2978.7</v>
      </c>
      <c r="F25" s="21">
        <v>2978.7</v>
      </c>
    </row>
    <row r="26" spans="1:6" ht="15.75">
      <c r="A26" s="13" t="s">
        <v>94</v>
      </c>
      <c r="B26" s="14" t="s">
        <v>25</v>
      </c>
      <c r="C26" s="19" t="s">
        <v>26</v>
      </c>
      <c r="D26" s="21">
        <f>10847.04+300</f>
        <v>11147.04</v>
      </c>
      <c r="E26" s="21">
        <v>10847.04</v>
      </c>
      <c r="F26" s="21">
        <v>10847.04</v>
      </c>
    </row>
    <row r="27" spans="1:6" ht="31.5">
      <c r="A27" s="13" t="s">
        <v>95</v>
      </c>
      <c r="B27" s="14" t="s">
        <v>27</v>
      </c>
      <c r="C27" s="19" t="s">
        <v>28</v>
      </c>
      <c r="D27" s="21">
        <f>11321.61-5140.9</f>
        <v>6180.710000000001</v>
      </c>
      <c r="E27" s="21">
        <f>6468.41+1357.89-273.5-4867.4</f>
        <v>2685.4000000000005</v>
      </c>
      <c r="F27" s="21">
        <f>6468.41+1430.89-273.5-4867.4</f>
        <v>2758.4000000000005</v>
      </c>
    </row>
    <row r="28" spans="1:6" ht="15.75">
      <c r="A28" s="13" t="s">
        <v>96</v>
      </c>
      <c r="B28" s="14" t="s">
        <v>143</v>
      </c>
      <c r="C28" s="19" t="s">
        <v>144</v>
      </c>
      <c r="D28" s="21">
        <f>0.7+686.75</f>
        <v>687.45</v>
      </c>
      <c r="E28" s="21">
        <v>0.7</v>
      </c>
      <c r="F28" s="21">
        <v>0.7</v>
      </c>
    </row>
    <row r="29" spans="1:6" ht="31.5">
      <c r="A29" s="11" t="s">
        <v>97</v>
      </c>
      <c r="B29" s="14" t="s">
        <v>29</v>
      </c>
      <c r="C29" s="19" t="s">
        <v>30</v>
      </c>
      <c r="D29" s="21">
        <v>883.3</v>
      </c>
      <c r="E29" s="21">
        <v>883.3</v>
      </c>
      <c r="F29" s="21">
        <v>883.3</v>
      </c>
    </row>
    <row r="30" spans="1:6" ht="31.5">
      <c r="A30" s="13" t="s">
        <v>98</v>
      </c>
      <c r="B30" s="14" t="s">
        <v>75</v>
      </c>
      <c r="C30" s="19" t="s">
        <v>31</v>
      </c>
      <c r="D30" s="21">
        <f>D32+D34+D31+D33</f>
        <v>58421.71</v>
      </c>
      <c r="E30" s="21">
        <f>E32+E34+E31+E33</f>
        <v>28660.39</v>
      </c>
      <c r="F30" s="21">
        <f>F32+F34+F31+F33</f>
        <v>28660.39</v>
      </c>
    </row>
    <row r="31" spans="1:6" ht="15.75">
      <c r="A31" s="13" t="s">
        <v>99</v>
      </c>
      <c r="B31" s="14" t="s">
        <v>135</v>
      </c>
      <c r="C31" s="19" t="s">
        <v>137</v>
      </c>
      <c r="D31" s="21">
        <f>6971.6+22693.83</f>
        <v>29665.43</v>
      </c>
      <c r="E31" s="21">
        <f>20389-18889</f>
        <v>1500</v>
      </c>
      <c r="F31" s="21">
        <v>1500</v>
      </c>
    </row>
    <row r="32" spans="1:6" ht="15.75">
      <c r="A32" s="13" t="s">
        <v>100</v>
      </c>
      <c r="B32" s="14" t="s">
        <v>32</v>
      </c>
      <c r="C32" s="19" t="s">
        <v>33</v>
      </c>
      <c r="D32" s="21">
        <f>13114.82+226</f>
        <v>13340.82</v>
      </c>
      <c r="E32" s="21">
        <v>13730.26</v>
      </c>
      <c r="F32" s="21">
        <v>13730.26</v>
      </c>
    </row>
    <row r="33" spans="1:6" ht="15.75">
      <c r="A33" s="13" t="s">
        <v>101</v>
      </c>
      <c r="B33" s="14" t="s">
        <v>136</v>
      </c>
      <c r="C33" s="19" t="s">
        <v>138</v>
      </c>
      <c r="D33" s="21">
        <f>14232+843.46</f>
        <v>15075.46</v>
      </c>
      <c r="E33" s="21">
        <v>12740.13</v>
      </c>
      <c r="F33" s="21">
        <v>12740.13</v>
      </c>
    </row>
    <row r="34" spans="1:6" ht="31.5">
      <c r="A34" s="11" t="s">
        <v>102</v>
      </c>
      <c r="B34" s="14" t="s">
        <v>34</v>
      </c>
      <c r="C34" s="19" t="s">
        <v>35</v>
      </c>
      <c r="D34" s="21">
        <f>690-350</f>
        <v>340</v>
      </c>
      <c r="E34" s="21">
        <v>690</v>
      </c>
      <c r="F34" s="21">
        <v>690</v>
      </c>
    </row>
    <row r="35" spans="1:6" ht="15.75">
      <c r="A35" s="11" t="s">
        <v>103</v>
      </c>
      <c r="B35" s="14" t="s">
        <v>122</v>
      </c>
      <c r="C35" s="19" t="s">
        <v>124</v>
      </c>
      <c r="D35" s="21">
        <f>D37+D36</f>
        <v>427.4</v>
      </c>
      <c r="E35" s="21">
        <f>E37+E36</f>
        <v>427.4</v>
      </c>
      <c r="F35" s="21">
        <f>F37+F36</f>
        <v>427.4</v>
      </c>
    </row>
    <row r="36" spans="1:6" ht="47.25">
      <c r="A36" s="11" t="s">
        <v>104</v>
      </c>
      <c r="B36" s="14" t="s">
        <v>139</v>
      </c>
      <c r="C36" s="19" t="s">
        <v>140</v>
      </c>
      <c r="D36" s="21">
        <v>277.4</v>
      </c>
      <c r="E36" s="21">
        <v>277.4</v>
      </c>
      <c r="F36" s="21">
        <v>277.4</v>
      </c>
    </row>
    <row r="37" spans="1:6" ht="31.5">
      <c r="A37" s="11" t="s">
        <v>105</v>
      </c>
      <c r="B37" s="14" t="s">
        <v>123</v>
      </c>
      <c r="C37" s="19" t="s">
        <v>125</v>
      </c>
      <c r="D37" s="21">
        <v>150</v>
      </c>
      <c r="E37" s="21">
        <v>150</v>
      </c>
      <c r="F37" s="21">
        <v>150</v>
      </c>
    </row>
    <row r="38" spans="1:6" ht="15.75">
      <c r="A38" s="13" t="s">
        <v>106</v>
      </c>
      <c r="B38" s="14" t="s">
        <v>76</v>
      </c>
      <c r="C38" s="19" t="s">
        <v>36</v>
      </c>
      <c r="D38" s="21">
        <f>D39+D40+D42+D43+D41</f>
        <v>317281.11000000004</v>
      </c>
      <c r="E38" s="21">
        <f>E39+E40+E41+E42+E43</f>
        <v>292980.51000000007</v>
      </c>
      <c r="F38" s="21">
        <f>F39+F40+F41+F42+F43</f>
        <v>278761.11000000004</v>
      </c>
    </row>
    <row r="39" spans="1:6" ht="19.5" customHeight="1">
      <c r="A39" s="13" t="s">
        <v>107</v>
      </c>
      <c r="B39" s="14" t="s">
        <v>37</v>
      </c>
      <c r="C39" s="19" t="s">
        <v>38</v>
      </c>
      <c r="D39" s="21">
        <f>51726.4+1845.41</f>
        <v>53571.810000000005</v>
      </c>
      <c r="E39" s="21">
        <v>48057.26</v>
      </c>
      <c r="F39" s="21">
        <v>48056.89</v>
      </c>
    </row>
    <row r="40" spans="1:6" ht="15" customHeight="1">
      <c r="A40" s="11" t="s">
        <v>108</v>
      </c>
      <c r="B40" s="14" t="s">
        <v>39</v>
      </c>
      <c r="C40" s="19" t="s">
        <v>40</v>
      </c>
      <c r="D40" s="21">
        <f>198348.58+18806.95</f>
        <v>217155.53</v>
      </c>
      <c r="E40" s="21">
        <f>192452.6+12889.8</f>
        <v>205342.4</v>
      </c>
      <c r="F40" s="21">
        <v>191123.7</v>
      </c>
    </row>
    <row r="41" spans="1:6" ht="15" customHeight="1">
      <c r="A41" s="11" t="s">
        <v>109</v>
      </c>
      <c r="B41" s="14" t="s">
        <v>130</v>
      </c>
      <c r="C41" s="19" t="s">
        <v>129</v>
      </c>
      <c r="D41" s="21">
        <v>14729.77</v>
      </c>
      <c r="E41" s="21">
        <f>8233+3207.81</f>
        <v>11440.81</v>
      </c>
      <c r="F41" s="21">
        <f>8233+3207.81</f>
        <v>11440.81</v>
      </c>
    </row>
    <row r="42" spans="1:6" ht="15.75">
      <c r="A42" s="13" t="s">
        <v>110</v>
      </c>
      <c r="B42" s="14" t="s">
        <v>131</v>
      </c>
      <c r="C42" s="19" t="s">
        <v>41</v>
      </c>
      <c r="D42" s="21">
        <f>2575.6+2500.7-70.95</f>
        <v>5005.349999999999</v>
      </c>
      <c r="E42" s="21">
        <f>2500+2500.7</f>
        <v>5000.7</v>
      </c>
      <c r="F42" s="21">
        <f>2500+2500.7</f>
        <v>5000.7</v>
      </c>
    </row>
    <row r="43" spans="1:6" ht="31.5">
      <c r="A43" s="13" t="s">
        <v>111</v>
      </c>
      <c r="B43" s="14" t="s">
        <v>42</v>
      </c>
      <c r="C43" s="19" t="s">
        <v>43</v>
      </c>
      <c r="D43" s="21">
        <v>26818.65</v>
      </c>
      <c r="E43" s="21">
        <v>23139.34</v>
      </c>
      <c r="F43" s="21">
        <v>23139.01</v>
      </c>
    </row>
    <row r="44" spans="1:6" ht="15.75">
      <c r="A44" s="11" t="s">
        <v>112</v>
      </c>
      <c r="B44" s="14" t="s">
        <v>77</v>
      </c>
      <c r="C44" s="19" t="s">
        <v>44</v>
      </c>
      <c r="D44" s="21">
        <f>D45+D46</f>
        <v>82485.8</v>
      </c>
      <c r="E44" s="21">
        <f>E45+E46</f>
        <v>71044.29000000001</v>
      </c>
      <c r="F44" s="21">
        <f>F45+F46</f>
        <v>70326.29000000001</v>
      </c>
    </row>
    <row r="45" spans="1:6" ht="15.75">
      <c r="A45" s="13" t="s">
        <v>113</v>
      </c>
      <c r="B45" s="14" t="s">
        <v>45</v>
      </c>
      <c r="C45" s="19" t="s">
        <v>46</v>
      </c>
      <c r="D45" s="21">
        <f>49342.49+11263.21</f>
        <v>60605.7</v>
      </c>
      <c r="E45" s="21">
        <f>49404.49+594+203.4</f>
        <v>50201.89</v>
      </c>
      <c r="F45" s="21">
        <f>49280.49+203.4</f>
        <v>49483.89</v>
      </c>
    </row>
    <row r="46" spans="1:6" ht="31.5">
      <c r="A46" s="13" t="s">
        <v>114</v>
      </c>
      <c r="B46" s="14" t="s">
        <v>47</v>
      </c>
      <c r="C46" s="19" t="s">
        <v>48</v>
      </c>
      <c r="D46" s="21">
        <f>20842.4+1037.7</f>
        <v>21880.100000000002</v>
      </c>
      <c r="E46" s="21">
        <v>20842.4</v>
      </c>
      <c r="F46" s="21">
        <v>20842.4</v>
      </c>
    </row>
    <row r="47" spans="1:6" ht="15.75">
      <c r="A47" s="11" t="s">
        <v>115</v>
      </c>
      <c r="B47" s="14" t="s">
        <v>78</v>
      </c>
      <c r="C47" s="19" t="s">
        <v>49</v>
      </c>
      <c r="D47" s="21">
        <f>D48</f>
        <v>8</v>
      </c>
      <c r="E47" s="21">
        <f>E48</f>
        <v>72.4</v>
      </c>
      <c r="F47" s="21">
        <f>F48</f>
        <v>72.4</v>
      </c>
    </row>
    <row r="48" spans="1:6" ht="31.5">
      <c r="A48" s="13" t="s">
        <v>116</v>
      </c>
      <c r="B48" s="14" t="s">
        <v>79</v>
      </c>
      <c r="C48" s="19" t="s">
        <v>50</v>
      </c>
      <c r="D48" s="21">
        <v>8</v>
      </c>
      <c r="E48" s="21">
        <v>72.4</v>
      </c>
      <c r="F48" s="21">
        <v>72.4</v>
      </c>
    </row>
    <row r="49" spans="1:6" ht="15.75">
      <c r="A49" s="13" t="s">
        <v>117</v>
      </c>
      <c r="B49" s="14" t="s">
        <v>80</v>
      </c>
      <c r="C49" s="19" t="s">
        <v>51</v>
      </c>
      <c r="D49" s="21">
        <f>D50+D51+D52+D53+D54</f>
        <v>19375.75</v>
      </c>
      <c r="E49" s="21">
        <f>E50+E51+E52+E53+E54</f>
        <v>19744.920000000002</v>
      </c>
      <c r="F49" s="21">
        <f>F50+F51+F52+F53+F54</f>
        <v>15076.94</v>
      </c>
    </row>
    <row r="50" spans="1:6" ht="15.75">
      <c r="A50" s="11" t="s">
        <v>118</v>
      </c>
      <c r="B50" s="14" t="s">
        <v>52</v>
      </c>
      <c r="C50" s="19" t="s">
        <v>53</v>
      </c>
      <c r="D50" s="21">
        <v>1700</v>
      </c>
      <c r="E50" s="21">
        <v>1500</v>
      </c>
      <c r="F50" s="21">
        <v>1500</v>
      </c>
    </row>
    <row r="51" spans="1:6" ht="19.5" customHeight="1">
      <c r="A51" s="13" t="s">
        <v>119</v>
      </c>
      <c r="B51" s="14" t="s">
        <v>54</v>
      </c>
      <c r="C51" s="19" t="s">
        <v>55</v>
      </c>
      <c r="D51" s="21">
        <v>0</v>
      </c>
      <c r="E51" s="21">
        <v>0</v>
      </c>
      <c r="F51" s="21">
        <v>0</v>
      </c>
    </row>
    <row r="52" spans="1:6" ht="15.75">
      <c r="A52" s="13" t="s">
        <v>145</v>
      </c>
      <c r="B52" s="14" t="s">
        <v>56</v>
      </c>
      <c r="C52" s="19" t="s">
        <v>57</v>
      </c>
      <c r="D52" s="21">
        <f>11997.87+1214.38+3374.25+0.25</f>
        <v>16586.75</v>
      </c>
      <c r="E52" s="21">
        <f>11809.95-21.1+370.61+1664.2</f>
        <v>13823.660000000002</v>
      </c>
      <c r="F52" s="21">
        <f>9314.77+2662+507.31</f>
        <v>12484.08</v>
      </c>
    </row>
    <row r="53" spans="1:6" ht="15.75">
      <c r="A53" s="11" t="s">
        <v>146</v>
      </c>
      <c r="B53" s="14" t="s">
        <v>58</v>
      </c>
      <c r="C53" s="19" t="s">
        <v>59</v>
      </c>
      <c r="D53" s="21">
        <f>3680.2-3328.4</f>
        <v>351.7999999999997</v>
      </c>
      <c r="E53" s="21">
        <v>3659.1</v>
      </c>
      <c r="F53" s="21">
        <v>330.7</v>
      </c>
    </row>
    <row r="54" spans="1:6" ht="31.5">
      <c r="A54" s="13" t="s">
        <v>147</v>
      </c>
      <c r="B54" s="14" t="s">
        <v>60</v>
      </c>
      <c r="C54" s="19" t="s">
        <v>61</v>
      </c>
      <c r="D54" s="21">
        <f>762.17-24.97</f>
        <v>737.1999999999999</v>
      </c>
      <c r="E54" s="21">
        <v>762.16</v>
      </c>
      <c r="F54" s="21">
        <v>762.16</v>
      </c>
    </row>
    <row r="55" spans="1:6" ht="31.5">
      <c r="A55" s="13" t="s">
        <v>132</v>
      </c>
      <c r="B55" s="14" t="s">
        <v>81</v>
      </c>
      <c r="C55" s="19" t="s">
        <v>62</v>
      </c>
      <c r="D55" s="21">
        <f>D56+D57</f>
        <v>18075.36</v>
      </c>
      <c r="E55" s="21">
        <f>E56+E57</f>
        <v>12410.8</v>
      </c>
      <c r="F55" s="21">
        <f>F56+F57</f>
        <v>13414.8</v>
      </c>
    </row>
    <row r="56" spans="1:6" ht="15.75">
      <c r="A56" s="11" t="s">
        <v>148</v>
      </c>
      <c r="B56" s="14" t="s">
        <v>63</v>
      </c>
      <c r="C56" s="19" t="s">
        <v>64</v>
      </c>
      <c r="D56" s="21">
        <f>12316.7+608.06</f>
        <v>12924.76</v>
      </c>
      <c r="E56" s="21">
        <v>11467.8</v>
      </c>
      <c r="F56" s="21">
        <v>12471.8</v>
      </c>
    </row>
    <row r="57" spans="1:6" ht="15.75">
      <c r="A57" s="11" t="s">
        <v>149</v>
      </c>
      <c r="B57" s="14" t="s">
        <v>142</v>
      </c>
      <c r="C57" s="19" t="s">
        <v>141</v>
      </c>
      <c r="D57" s="21">
        <f>943+4207.6</f>
        <v>5150.6</v>
      </c>
      <c r="E57" s="21">
        <v>943</v>
      </c>
      <c r="F57" s="21">
        <v>943</v>
      </c>
    </row>
    <row r="58" spans="1:6" ht="47.25">
      <c r="A58" s="11" t="s">
        <v>150</v>
      </c>
      <c r="B58" s="14" t="s">
        <v>160</v>
      </c>
      <c r="C58" s="19" t="s">
        <v>161</v>
      </c>
      <c r="D58" s="21">
        <f>D59</f>
        <v>7.4</v>
      </c>
      <c r="E58" s="21">
        <f>E59</f>
        <v>0</v>
      </c>
      <c r="F58" s="21">
        <f>F59</f>
        <v>0</v>
      </c>
    </row>
    <row r="59" spans="1:6" ht="47.25">
      <c r="A59" s="11" t="s">
        <v>158</v>
      </c>
      <c r="B59" s="14" t="s">
        <v>162</v>
      </c>
      <c r="C59" s="19" t="s">
        <v>163</v>
      </c>
      <c r="D59" s="21">
        <v>7.4</v>
      </c>
      <c r="E59" s="21">
        <v>0</v>
      </c>
      <c r="F59" s="21">
        <v>0</v>
      </c>
    </row>
    <row r="60" spans="1:6" ht="33" customHeight="1">
      <c r="A60" s="13" t="s">
        <v>159</v>
      </c>
      <c r="B60" s="14" t="s">
        <v>69</v>
      </c>
      <c r="C60" s="19"/>
      <c r="D60" s="21"/>
      <c r="E60" s="21">
        <v>8400</v>
      </c>
      <c r="F60" s="21">
        <v>16800</v>
      </c>
    </row>
    <row r="61" spans="1:6" ht="15.75">
      <c r="A61" s="26" t="s">
        <v>65</v>
      </c>
      <c r="B61" s="27"/>
      <c r="C61" s="22"/>
      <c r="D61" s="23">
        <f>D10+D18+D20+D24+D30+D38+D44+D47+D49+D55+D35+D58</f>
        <v>616077.2200000001</v>
      </c>
      <c r="E61" s="23">
        <f>E10+E18+E20+E24+E30+E38+E44+E47+E49+E55+E35+E60</f>
        <v>533643.8600000001</v>
      </c>
      <c r="F61" s="23">
        <f>F10+F18+F20+F24+F30+F38+F44+F47+F49+F55+F35+F60</f>
        <v>517590.2300000001</v>
      </c>
    </row>
  </sheetData>
  <sheetProtection/>
  <mergeCells count="5">
    <mergeCell ref="A5:F5"/>
    <mergeCell ref="A61:B61"/>
    <mergeCell ref="D1:F1"/>
    <mergeCell ref="D2:F2"/>
    <mergeCell ref="D3:F3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Сидорова</cp:lastModifiedBy>
  <cp:lastPrinted>2020-11-10T05:20:46Z</cp:lastPrinted>
  <dcterms:created xsi:type="dcterms:W3CDTF">2012-04-27T13:41:15Z</dcterms:created>
  <dcterms:modified xsi:type="dcterms:W3CDTF">2022-03-25T02:44:16Z</dcterms:modified>
  <cp:category/>
  <cp:version/>
  <cp:contentType/>
  <cp:contentStatus/>
</cp:coreProperties>
</file>